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'2022-2023'!$A$6:$IS$157</definedName>
  </definedNames>
  <calcPr fullCalcOnLoad="1"/>
</workbook>
</file>

<file path=xl/sharedStrings.xml><?xml version="1.0" encoding="utf-8"?>
<sst xmlns="http://schemas.openxmlformats.org/spreadsheetml/2006/main" count="873" uniqueCount="268">
  <si>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</si>
  <si>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</si>
  <si>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</si>
  <si>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</si>
  <si>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</si>
  <si>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</si>
  <si>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</si>
  <si>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</si>
  <si>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</si>
  <si>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</si>
  <si>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</si>
  <si>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</si>
  <si>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</si>
  <si>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</si>
  <si>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</si>
  <si>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</si>
  <si>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</si>
  <si>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</si>
  <si>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</si>
  <si>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</si>
  <si>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</si>
  <si>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</si>
  <si>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__.05.2021  № __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</si>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</sst>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7"/>
  <sheetViews>
    <sheetView tabSelected="1" zoomScale="75" zoomScaleNormal="75" zoomScalePageLayoutView="0" workbookViewId="0" topLeftCell="A1">
      <selection activeCell="N3" sqref="N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66.75" customHeight="1">
      <c r="A3" s="37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>
      <c r="A5" s="39" t="s">
        <v>72</v>
      </c>
      <c r="B5" s="38" t="s">
        <v>71</v>
      </c>
      <c r="C5" s="38"/>
      <c r="D5" s="38"/>
      <c r="E5" s="38"/>
      <c r="F5" s="40" t="s">
        <v>223</v>
      </c>
      <c r="G5" s="33" t="s">
        <v>67</v>
      </c>
      <c r="H5" s="34" t="s">
        <v>224</v>
      </c>
      <c r="I5" s="33" t="s">
        <v>225</v>
      </c>
      <c r="J5" s="33" t="s">
        <v>68</v>
      </c>
      <c r="K5" s="34" t="s">
        <v>224</v>
      </c>
      <c r="L5" s="33" t="s">
        <v>226</v>
      </c>
    </row>
    <row r="6" spans="1:253" ht="96.75" customHeight="1">
      <c r="A6" s="39"/>
      <c r="B6" s="5" t="s">
        <v>167</v>
      </c>
      <c r="C6" s="5" t="s">
        <v>168</v>
      </c>
      <c r="D6" s="5" t="s">
        <v>169</v>
      </c>
      <c r="E6" s="5" t="s">
        <v>170</v>
      </c>
      <c r="F6" s="41"/>
      <c r="G6" s="33"/>
      <c r="H6" s="35"/>
      <c r="I6" s="33"/>
      <c r="J6" s="33"/>
      <c r="K6" s="35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171</v>
      </c>
      <c r="B7" s="19" t="s">
        <v>74</v>
      </c>
      <c r="C7" s="19" t="s">
        <v>75</v>
      </c>
      <c r="D7" s="19" t="s">
        <v>164</v>
      </c>
      <c r="E7" s="19" t="s">
        <v>207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172</v>
      </c>
      <c r="B8" s="28" t="s">
        <v>74</v>
      </c>
      <c r="C8" s="28" t="s">
        <v>75</v>
      </c>
      <c r="D8" s="28" t="s">
        <v>74</v>
      </c>
      <c r="E8" s="28" t="s">
        <v>207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208</v>
      </c>
      <c r="B9" s="3" t="s">
        <v>74</v>
      </c>
      <c r="C9" s="3" t="s">
        <v>75</v>
      </c>
      <c r="D9" s="3" t="s">
        <v>74</v>
      </c>
      <c r="E9" s="3" t="s">
        <v>76</v>
      </c>
      <c r="F9" s="3" t="s">
        <v>77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</v>
      </c>
      <c r="B10" s="3" t="s">
        <v>74</v>
      </c>
      <c r="C10" s="3" t="s">
        <v>75</v>
      </c>
      <c r="D10" s="3" t="s">
        <v>74</v>
      </c>
      <c r="E10" s="3" t="s">
        <v>76</v>
      </c>
      <c r="F10" s="3" t="s">
        <v>78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54</v>
      </c>
      <c r="B11" s="3" t="s">
        <v>74</v>
      </c>
      <c r="C11" s="3" t="s">
        <v>75</v>
      </c>
      <c r="D11" s="3" t="s">
        <v>74</v>
      </c>
      <c r="E11" s="3" t="s">
        <v>76</v>
      </c>
      <c r="F11" s="3" t="s">
        <v>79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3</v>
      </c>
      <c r="B12" s="3" t="s">
        <v>74</v>
      </c>
      <c r="C12" s="3" t="s">
        <v>75</v>
      </c>
      <c r="D12" s="3" t="s">
        <v>74</v>
      </c>
      <c r="E12" s="3" t="s">
        <v>80</v>
      </c>
      <c r="F12" s="3" t="s">
        <v>78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209</v>
      </c>
      <c r="B13" s="3" t="s">
        <v>74</v>
      </c>
      <c r="C13" s="3" t="s">
        <v>75</v>
      </c>
      <c r="D13" s="3" t="s">
        <v>74</v>
      </c>
      <c r="E13" s="3" t="s">
        <v>81</v>
      </c>
      <c r="F13" s="3" t="s">
        <v>77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4</v>
      </c>
      <c r="B14" s="3" t="s">
        <v>74</v>
      </c>
      <c r="C14" s="3" t="s">
        <v>75</v>
      </c>
      <c r="D14" s="3" t="s">
        <v>74</v>
      </c>
      <c r="E14" s="3" t="s">
        <v>81</v>
      </c>
      <c r="F14" s="3" t="s">
        <v>78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173</v>
      </c>
      <c r="B15" s="28" t="s">
        <v>74</v>
      </c>
      <c r="C15" s="28" t="s">
        <v>75</v>
      </c>
      <c r="D15" s="28" t="s">
        <v>82</v>
      </c>
      <c r="E15" s="28" t="s">
        <v>207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3</v>
      </c>
      <c r="B16" s="3" t="s">
        <v>74</v>
      </c>
      <c r="C16" s="3" t="s">
        <v>75</v>
      </c>
      <c r="D16" s="3" t="s">
        <v>82</v>
      </c>
      <c r="E16" s="3" t="s">
        <v>80</v>
      </c>
      <c r="F16" s="3" t="s">
        <v>78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210</v>
      </c>
      <c r="B17" s="3" t="s">
        <v>74</v>
      </c>
      <c r="C17" s="3" t="s">
        <v>75</v>
      </c>
      <c r="D17" s="3" t="s">
        <v>82</v>
      </c>
      <c r="E17" s="3" t="s">
        <v>83</v>
      </c>
      <c r="F17" s="3" t="s">
        <v>77</v>
      </c>
      <c r="G17" s="6">
        <f>7024361+782388</f>
        <v>7806749</v>
      </c>
      <c r="H17" s="6">
        <v>0</v>
      </c>
      <c r="I17" s="6">
        <f>G17+H17</f>
        <v>7806749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5</v>
      </c>
      <c r="B18" s="3" t="s">
        <v>74</v>
      </c>
      <c r="C18" s="3" t="s">
        <v>75</v>
      </c>
      <c r="D18" s="3" t="s">
        <v>82</v>
      </c>
      <c r="E18" s="3" t="s">
        <v>83</v>
      </c>
      <c r="F18" s="3" t="s">
        <v>78</v>
      </c>
      <c r="G18" s="6">
        <v>6474130.97</v>
      </c>
      <c r="H18" s="6">
        <v>0</v>
      </c>
      <c r="I18" s="6">
        <f>G18+H18</f>
        <v>6474130.97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55</v>
      </c>
      <c r="B19" s="3" t="s">
        <v>74</v>
      </c>
      <c r="C19" s="3" t="s">
        <v>75</v>
      </c>
      <c r="D19" s="3" t="s">
        <v>82</v>
      </c>
      <c r="E19" s="3" t="s">
        <v>83</v>
      </c>
      <c r="F19" s="3" t="s">
        <v>79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211</v>
      </c>
      <c r="B20" s="3" t="s">
        <v>74</v>
      </c>
      <c r="C20" s="3" t="s">
        <v>75</v>
      </c>
      <c r="D20" s="3" t="s">
        <v>82</v>
      </c>
      <c r="E20" s="3" t="s">
        <v>84</v>
      </c>
      <c r="F20" s="3" t="s">
        <v>77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174</v>
      </c>
      <c r="B21" s="28" t="s">
        <v>74</v>
      </c>
      <c r="C21" s="28" t="s">
        <v>75</v>
      </c>
      <c r="D21" s="28" t="s">
        <v>85</v>
      </c>
      <c r="E21" s="28" t="s">
        <v>207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212</v>
      </c>
      <c r="B22" s="3" t="s">
        <v>74</v>
      </c>
      <c r="C22" s="3" t="s">
        <v>75</v>
      </c>
      <c r="D22" s="3" t="s">
        <v>85</v>
      </c>
      <c r="E22" s="3" t="s">
        <v>86</v>
      </c>
      <c r="F22" s="3" t="s">
        <v>77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6</v>
      </c>
      <c r="B23" s="3" t="s">
        <v>74</v>
      </c>
      <c r="C23" s="3" t="s">
        <v>75</v>
      </c>
      <c r="D23" s="3" t="s">
        <v>85</v>
      </c>
      <c r="E23" s="3" t="s">
        <v>86</v>
      </c>
      <c r="F23" s="3" t="s">
        <v>78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56</v>
      </c>
      <c r="B24" s="3" t="s">
        <v>74</v>
      </c>
      <c r="C24" s="3" t="s">
        <v>75</v>
      </c>
      <c r="D24" s="3" t="s">
        <v>85</v>
      </c>
      <c r="E24" s="3" t="s">
        <v>86</v>
      </c>
      <c r="F24" s="3" t="s">
        <v>79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175</v>
      </c>
      <c r="B25" s="28" t="s">
        <v>74</v>
      </c>
      <c r="C25" s="28" t="s">
        <v>75</v>
      </c>
      <c r="D25" s="28" t="s">
        <v>87</v>
      </c>
      <c r="E25" s="28" t="s">
        <v>207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7</v>
      </c>
      <c r="B26" s="3" t="s">
        <v>74</v>
      </c>
      <c r="C26" s="3" t="s">
        <v>75</v>
      </c>
      <c r="D26" s="3" t="s">
        <v>87</v>
      </c>
      <c r="E26" s="3" t="s">
        <v>93</v>
      </c>
      <c r="F26" s="3" t="s">
        <v>78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8</v>
      </c>
      <c r="B27" s="3" t="s">
        <v>74</v>
      </c>
      <c r="C27" s="3" t="s">
        <v>75</v>
      </c>
      <c r="D27" s="3" t="s">
        <v>87</v>
      </c>
      <c r="E27" s="3" t="s">
        <v>94</v>
      </c>
      <c r="F27" s="3" t="s">
        <v>78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176</v>
      </c>
      <c r="B28" s="28" t="s">
        <v>74</v>
      </c>
      <c r="C28" s="28" t="s">
        <v>75</v>
      </c>
      <c r="D28" s="28" t="s">
        <v>90</v>
      </c>
      <c r="E28" s="28" t="s">
        <v>207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9</v>
      </c>
      <c r="B29" s="3" t="s">
        <v>74</v>
      </c>
      <c r="C29" s="3" t="s">
        <v>75</v>
      </c>
      <c r="D29" s="3" t="s">
        <v>90</v>
      </c>
      <c r="E29" s="3" t="s">
        <v>95</v>
      </c>
      <c r="F29" s="3" t="s">
        <v>78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177</v>
      </c>
      <c r="B30" s="28" t="s">
        <v>74</v>
      </c>
      <c r="C30" s="28" t="s">
        <v>75</v>
      </c>
      <c r="D30" s="28" t="s">
        <v>73</v>
      </c>
      <c r="E30" s="28" t="s">
        <v>207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10</v>
      </c>
      <c r="B31" s="3" t="s">
        <v>74</v>
      </c>
      <c r="C31" s="3" t="s">
        <v>75</v>
      </c>
      <c r="D31" s="3" t="s">
        <v>73</v>
      </c>
      <c r="E31" s="3" t="s">
        <v>96</v>
      </c>
      <c r="F31" s="3" t="s">
        <v>78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11</v>
      </c>
      <c r="B32" s="3" t="s">
        <v>74</v>
      </c>
      <c r="C32" s="3" t="s">
        <v>75</v>
      </c>
      <c r="D32" s="3" t="s">
        <v>73</v>
      </c>
      <c r="E32" s="3" t="s">
        <v>97</v>
      </c>
      <c r="F32" s="3" t="s">
        <v>78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12</v>
      </c>
      <c r="B33" s="3" t="s">
        <v>74</v>
      </c>
      <c r="C33" s="3" t="s">
        <v>75</v>
      </c>
      <c r="D33" s="3" t="s">
        <v>73</v>
      </c>
      <c r="E33" s="3" t="s">
        <v>98</v>
      </c>
      <c r="F33" s="3" t="s">
        <v>78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39</v>
      </c>
      <c r="B34" s="3" t="s">
        <v>74</v>
      </c>
      <c r="C34" s="3" t="s">
        <v>75</v>
      </c>
      <c r="D34" s="3" t="s">
        <v>73</v>
      </c>
      <c r="E34" s="3" t="s">
        <v>99</v>
      </c>
      <c r="F34" s="3" t="s">
        <v>91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178</v>
      </c>
      <c r="B35" s="28" t="s">
        <v>74</v>
      </c>
      <c r="C35" s="28" t="s">
        <v>75</v>
      </c>
      <c r="D35" s="28" t="s">
        <v>100</v>
      </c>
      <c r="E35" s="28" t="s">
        <v>207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213</v>
      </c>
      <c r="B36" s="3" t="s">
        <v>74</v>
      </c>
      <c r="C36" s="3" t="s">
        <v>75</v>
      </c>
      <c r="D36" s="3" t="s">
        <v>100</v>
      </c>
      <c r="E36" s="3" t="s">
        <v>101</v>
      </c>
      <c r="F36" s="3" t="s">
        <v>77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14</v>
      </c>
      <c r="B37" s="3" t="s">
        <v>74</v>
      </c>
      <c r="C37" s="3" t="s">
        <v>75</v>
      </c>
      <c r="D37" s="3" t="s">
        <v>100</v>
      </c>
      <c r="E37" s="3" t="s">
        <v>101</v>
      </c>
      <c r="F37" s="3" t="s">
        <v>78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57</v>
      </c>
      <c r="B38" s="3" t="s">
        <v>74</v>
      </c>
      <c r="C38" s="3" t="s">
        <v>75</v>
      </c>
      <c r="D38" s="3" t="s">
        <v>100</v>
      </c>
      <c r="E38" s="3" t="s">
        <v>101</v>
      </c>
      <c r="F38" s="3" t="s">
        <v>79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239</v>
      </c>
      <c r="B39" s="28" t="s">
        <v>74</v>
      </c>
      <c r="C39" s="28" t="s">
        <v>75</v>
      </c>
      <c r="D39" s="28" t="s">
        <v>240</v>
      </c>
      <c r="E39" s="28" t="s">
        <v>207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241</v>
      </c>
      <c r="B40" s="3" t="s">
        <v>74</v>
      </c>
      <c r="C40" s="3" t="s">
        <v>75</v>
      </c>
      <c r="D40" s="3" t="s">
        <v>240</v>
      </c>
      <c r="E40" s="3" t="s">
        <v>242</v>
      </c>
      <c r="F40" s="3" t="s">
        <v>78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245</v>
      </c>
      <c r="B41" s="28" t="s">
        <v>74</v>
      </c>
      <c r="C41" s="28" t="s">
        <v>75</v>
      </c>
      <c r="D41" s="28" t="s">
        <v>243</v>
      </c>
      <c r="E41" s="28" t="s">
        <v>207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248</v>
      </c>
      <c r="B42" s="3" t="s">
        <v>74</v>
      </c>
      <c r="C42" s="3" t="s">
        <v>75</v>
      </c>
      <c r="D42" s="3" t="s">
        <v>243</v>
      </c>
      <c r="E42" s="3" t="s">
        <v>246</v>
      </c>
      <c r="F42" s="3" t="s">
        <v>78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49</v>
      </c>
      <c r="B43" s="28" t="s">
        <v>74</v>
      </c>
      <c r="C43" s="28" t="s">
        <v>75</v>
      </c>
      <c r="D43" s="28" t="s">
        <v>244</v>
      </c>
      <c r="E43" s="28" t="s">
        <v>207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249</v>
      </c>
      <c r="B44" s="3" t="s">
        <v>74</v>
      </c>
      <c r="C44" s="3" t="s">
        <v>75</v>
      </c>
      <c r="D44" s="3" t="s">
        <v>244</v>
      </c>
      <c r="E44" s="3" t="s">
        <v>247</v>
      </c>
      <c r="F44" s="3" t="s">
        <v>78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179</v>
      </c>
      <c r="B45" s="19" t="s">
        <v>82</v>
      </c>
      <c r="C45" s="19" t="s">
        <v>75</v>
      </c>
      <c r="D45" s="19" t="s">
        <v>75</v>
      </c>
      <c r="E45" s="19" t="s">
        <v>207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180</v>
      </c>
      <c r="B46" s="28" t="s">
        <v>82</v>
      </c>
      <c r="C46" s="28" t="s">
        <v>75</v>
      </c>
      <c r="D46" s="28" t="s">
        <v>74</v>
      </c>
      <c r="E46" s="28" t="s">
        <v>207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214</v>
      </c>
      <c r="B47" s="3" t="s">
        <v>82</v>
      </c>
      <c r="C47" s="3" t="s">
        <v>75</v>
      </c>
      <c r="D47" s="3" t="s">
        <v>74</v>
      </c>
      <c r="E47" s="3" t="s">
        <v>102</v>
      </c>
      <c r="F47" s="3" t="s">
        <v>77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15</v>
      </c>
      <c r="B48" s="3" t="s">
        <v>82</v>
      </c>
      <c r="C48" s="3" t="s">
        <v>75</v>
      </c>
      <c r="D48" s="3" t="s">
        <v>74</v>
      </c>
      <c r="E48" s="3" t="s">
        <v>102</v>
      </c>
      <c r="F48" s="3" t="s">
        <v>78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58</v>
      </c>
      <c r="B49" s="3" t="s">
        <v>82</v>
      </c>
      <c r="C49" s="3" t="s">
        <v>75</v>
      </c>
      <c r="D49" s="3" t="s">
        <v>74</v>
      </c>
      <c r="E49" s="3" t="s">
        <v>102</v>
      </c>
      <c r="F49" s="3" t="s">
        <v>79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181</v>
      </c>
      <c r="B50" s="28" t="s">
        <v>82</v>
      </c>
      <c r="C50" s="28" t="s">
        <v>75</v>
      </c>
      <c r="D50" s="28" t="s">
        <v>82</v>
      </c>
      <c r="E50" s="28" t="s">
        <v>207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43</v>
      </c>
      <c r="B51" s="3" t="s">
        <v>82</v>
      </c>
      <c r="C51" s="3" t="s">
        <v>75</v>
      </c>
      <c r="D51" s="3" t="s">
        <v>82</v>
      </c>
      <c r="E51" s="3" t="s">
        <v>103</v>
      </c>
      <c r="F51" s="3" t="s">
        <v>104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44</v>
      </c>
      <c r="B52" s="3" t="s">
        <v>82</v>
      </c>
      <c r="C52" s="3" t="s">
        <v>75</v>
      </c>
      <c r="D52" s="3" t="s">
        <v>82</v>
      </c>
      <c r="E52" s="3" t="s">
        <v>105</v>
      </c>
      <c r="F52" s="3" t="s">
        <v>104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45</v>
      </c>
      <c r="B53" s="3" t="s">
        <v>82</v>
      </c>
      <c r="C53" s="3" t="s">
        <v>75</v>
      </c>
      <c r="D53" s="3" t="s">
        <v>82</v>
      </c>
      <c r="E53" s="3" t="s">
        <v>106</v>
      </c>
      <c r="F53" s="3" t="s">
        <v>104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46</v>
      </c>
      <c r="B54" s="3" t="s">
        <v>82</v>
      </c>
      <c r="C54" s="3" t="s">
        <v>75</v>
      </c>
      <c r="D54" s="3" t="s">
        <v>82</v>
      </c>
      <c r="E54" s="3" t="s">
        <v>107</v>
      </c>
      <c r="F54" s="3" t="s">
        <v>104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47</v>
      </c>
      <c r="B55" s="3" t="s">
        <v>82</v>
      </c>
      <c r="C55" s="3" t="s">
        <v>75</v>
      </c>
      <c r="D55" s="3" t="s">
        <v>82</v>
      </c>
      <c r="E55" s="3" t="s">
        <v>108</v>
      </c>
      <c r="F55" s="3" t="s">
        <v>104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48</v>
      </c>
      <c r="B56" s="3" t="s">
        <v>82</v>
      </c>
      <c r="C56" s="3" t="s">
        <v>75</v>
      </c>
      <c r="D56" s="3" t="s">
        <v>82</v>
      </c>
      <c r="E56" s="3" t="s">
        <v>109</v>
      </c>
      <c r="F56" s="3" t="s">
        <v>104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50</v>
      </c>
      <c r="B57" s="3" t="s">
        <v>82</v>
      </c>
      <c r="C57" s="3" t="s">
        <v>75</v>
      </c>
      <c r="D57" s="3" t="s">
        <v>82</v>
      </c>
      <c r="E57" s="3" t="s">
        <v>110</v>
      </c>
      <c r="F57" s="3" t="s">
        <v>104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51</v>
      </c>
      <c r="B58" s="3" t="s">
        <v>82</v>
      </c>
      <c r="C58" s="3" t="s">
        <v>75</v>
      </c>
      <c r="D58" s="3" t="s">
        <v>82</v>
      </c>
      <c r="E58" s="3" t="s">
        <v>111</v>
      </c>
      <c r="F58" s="3" t="s">
        <v>104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182</v>
      </c>
      <c r="B59" s="28" t="s">
        <v>82</v>
      </c>
      <c r="C59" s="28" t="s">
        <v>75</v>
      </c>
      <c r="D59" s="28" t="s">
        <v>85</v>
      </c>
      <c r="E59" s="28" t="s">
        <v>207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215</v>
      </c>
      <c r="B60" s="3" t="s">
        <v>82</v>
      </c>
      <c r="C60" s="3" t="s">
        <v>75</v>
      </c>
      <c r="D60" s="3" t="s">
        <v>85</v>
      </c>
      <c r="E60" s="3" t="s">
        <v>112</v>
      </c>
      <c r="F60" s="3" t="s">
        <v>77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16</v>
      </c>
      <c r="B61" s="3" t="s">
        <v>82</v>
      </c>
      <c r="C61" s="3" t="s">
        <v>75</v>
      </c>
      <c r="D61" s="3" t="s">
        <v>85</v>
      </c>
      <c r="E61" s="3" t="s">
        <v>112</v>
      </c>
      <c r="F61" s="3" t="s">
        <v>78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216</v>
      </c>
      <c r="B62" s="3" t="s">
        <v>82</v>
      </c>
      <c r="C62" s="3" t="s">
        <v>75</v>
      </c>
      <c r="D62" s="3" t="s">
        <v>85</v>
      </c>
      <c r="E62" s="3" t="s">
        <v>113</v>
      </c>
      <c r="F62" s="3" t="s">
        <v>77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17</v>
      </c>
      <c r="B63" s="3" t="s">
        <v>82</v>
      </c>
      <c r="C63" s="3" t="s">
        <v>75</v>
      </c>
      <c r="D63" s="3" t="s">
        <v>85</v>
      </c>
      <c r="E63" s="3" t="s">
        <v>113</v>
      </c>
      <c r="F63" s="3" t="s">
        <v>78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227</v>
      </c>
      <c r="B64" s="3" t="s">
        <v>82</v>
      </c>
      <c r="C64" s="3" t="s">
        <v>75</v>
      </c>
      <c r="D64" s="3" t="s">
        <v>85</v>
      </c>
      <c r="E64" s="3" t="s">
        <v>113</v>
      </c>
      <c r="F64" s="3" t="s">
        <v>79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217</v>
      </c>
      <c r="B65" s="3" t="s">
        <v>82</v>
      </c>
      <c r="C65" s="3" t="s">
        <v>75</v>
      </c>
      <c r="D65" s="3" t="s">
        <v>85</v>
      </c>
      <c r="E65" s="3" t="s">
        <v>109</v>
      </c>
      <c r="F65" s="3" t="s">
        <v>77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18</v>
      </c>
      <c r="B66" s="3" t="s">
        <v>82</v>
      </c>
      <c r="C66" s="3" t="s">
        <v>75</v>
      </c>
      <c r="D66" s="3" t="s">
        <v>85</v>
      </c>
      <c r="E66" s="3" t="s">
        <v>114</v>
      </c>
      <c r="F66" s="3" t="s">
        <v>78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183</v>
      </c>
      <c r="B67" s="28" t="s">
        <v>82</v>
      </c>
      <c r="C67" s="28" t="s">
        <v>75</v>
      </c>
      <c r="D67" s="28" t="s">
        <v>88</v>
      </c>
      <c r="E67" s="28" t="s">
        <v>207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218</v>
      </c>
      <c r="B68" s="3" t="s">
        <v>82</v>
      </c>
      <c r="C68" s="3" t="s">
        <v>75</v>
      </c>
      <c r="D68" s="3" t="s">
        <v>88</v>
      </c>
      <c r="E68" s="3" t="s">
        <v>115</v>
      </c>
      <c r="F68" s="3" t="s">
        <v>77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19</v>
      </c>
      <c r="B69" s="3" t="s">
        <v>82</v>
      </c>
      <c r="C69" s="3" t="s">
        <v>75</v>
      </c>
      <c r="D69" s="3" t="s">
        <v>88</v>
      </c>
      <c r="E69" s="3" t="s">
        <v>115</v>
      </c>
      <c r="F69" s="3" t="s">
        <v>78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59</v>
      </c>
      <c r="B70" s="3" t="s">
        <v>82</v>
      </c>
      <c r="C70" s="3" t="s">
        <v>75</v>
      </c>
      <c r="D70" s="3" t="s">
        <v>88</v>
      </c>
      <c r="E70" s="3" t="s">
        <v>115</v>
      </c>
      <c r="F70" s="3" t="s">
        <v>79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184</v>
      </c>
      <c r="B71" s="28" t="s">
        <v>82</v>
      </c>
      <c r="C71" s="28" t="s">
        <v>75</v>
      </c>
      <c r="D71" s="28" t="s">
        <v>90</v>
      </c>
      <c r="E71" s="28" t="s">
        <v>207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18</v>
      </c>
      <c r="B72" s="3" t="s">
        <v>82</v>
      </c>
      <c r="C72" s="3" t="s">
        <v>75</v>
      </c>
      <c r="D72" s="3" t="s">
        <v>90</v>
      </c>
      <c r="E72" s="3" t="s">
        <v>114</v>
      </c>
      <c r="F72" s="3" t="s">
        <v>78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20</v>
      </c>
      <c r="B73" s="3" t="s">
        <v>82</v>
      </c>
      <c r="C73" s="3" t="s">
        <v>75</v>
      </c>
      <c r="D73" s="3" t="s">
        <v>90</v>
      </c>
      <c r="E73" s="3" t="s">
        <v>116</v>
      </c>
      <c r="F73" s="3" t="s">
        <v>78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185</v>
      </c>
      <c r="B74" s="28" t="s">
        <v>82</v>
      </c>
      <c r="C74" s="28" t="s">
        <v>75</v>
      </c>
      <c r="D74" s="28" t="s">
        <v>73</v>
      </c>
      <c r="E74" s="28" t="s">
        <v>207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52</v>
      </c>
      <c r="B75" s="3" t="s">
        <v>82</v>
      </c>
      <c r="C75" s="3" t="s">
        <v>75</v>
      </c>
      <c r="D75" s="3" t="s">
        <v>73</v>
      </c>
      <c r="E75" s="3" t="s">
        <v>117</v>
      </c>
      <c r="F75" s="3" t="s">
        <v>104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186</v>
      </c>
      <c r="B76" s="19" t="s">
        <v>88</v>
      </c>
      <c r="C76" s="19" t="s">
        <v>75</v>
      </c>
      <c r="D76" s="19" t="s">
        <v>75</v>
      </c>
      <c r="E76" s="19" t="s">
        <v>207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187</v>
      </c>
      <c r="B77" s="28" t="s">
        <v>88</v>
      </c>
      <c r="C77" s="28" t="s">
        <v>75</v>
      </c>
      <c r="D77" s="28" t="s">
        <v>74</v>
      </c>
      <c r="E77" s="28" t="s">
        <v>207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219</v>
      </c>
      <c r="B78" s="3" t="s">
        <v>88</v>
      </c>
      <c r="C78" s="3" t="s">
        <v>75</v>
      </c>
      <c r="D78" s="3" t="s">
        <v>74</v>
      </c>
      <c r="E78" s="3" t="s">
        <v>118</v>
      </c>
      <c r="F78" s="3" t="s">
        <v>77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21</v>
      </c>
      <c r="B79" s="3" t="s">
        <v>88</v>
      </c>
      <c r="C79" s="3" t="s">
        <v>75</v>
      </c>
      <c r="D79" s="3" t="s">
        <v>74</v>
      </c>
      <c r="E79" s="3" t="s">
        <v>118</v>
      </c>
      <c r="F79" s="3" t="s">
        <v>78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60</v>
      </c>
      <c r="B80" s="3" t="s">
        <v>88</v>
      </c>
      <c r="C80" s="3" t="s">
        <v>75</v>
      </c>
      <c r="D80" s="3" t="s">
        <v>74</v>
      </c>
      <c r="E80" s="3" t="s">
        <v>118</v>
      </c>
      <c r="F80" s="3" t="s">
        <v>79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188</v>
      </c>
      <c r="B81" s="28" t="s">
        <v>88</v>
      </c>
      <c r="C81" s="28" t="s">
        <v>75</v>
      </c>
      <c r="D81" s="28" t="s">
        <v>82</v>
      </c>
      <c r="E81" s="28" t="s">
        <v>207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23</v>
      </c>
      <c r="B82" s="3" t="s">
        <v>88</v>
      </c>
      <c r="C82" s="3" t="s">
        <v>75</v>
      </c>
      <c r="D82" s="3" t="s">
        <v>82</v>
      </c>
      <c r="E82" s="3" t="s">
        <v>120</v>
      </c>
      <c r="F82" s="3" t="s">
        <v>78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24</v>
      </c>
      <c r="B83" s="3" t="s">
        <v>88</v>
      </c>
      <c r="C83" s="3" t="s">
        <v>75</v>
      </c>
      <c r="D83" s="3" t="s">
        <v>82</v>
      </c>
      <c r="E83" s="3" t="s">
        <v>121</v>
      </c>
      <c r="F83" s="3" t="s">
        <v>78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189</v>
      </c>
      <c r="B84" s="19" t="s">
        <v>100</v>
      </c>
      <c r="C84" s="19" t="s">
        <v>75</v>
      </c>
      <c r="D84" s="19" t="s">
        <v>164</v>
      </c>
      <c r="E84" s="19" t="s">
        <v>207</v>
      </c>
      <c r="F84" s="19"/>
      <c r="G84" s="22">
        <f aca="true" t="shared" si="27" ref="G84:L84">G85+G109+G111</f>
        <v>32190293.72</v>
      </c>
      <c r="H84" s="22">
        <f t="shared" si="27"/>
        <v>0</v>
      </c>
      <c r="I84" s="22">
        <f t="shared" si="27"/>
        <v>32190293.72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190</v>
      </c>
      <c r="B85" s="28" t="s">
        <v>100</v>
      </c>
      <c r="C85" s="28" t="s">
        <v>75</v>
      </c>
      <c r="D85" s="28" t="s">
        <v>74</v>
      </c>
      <c r="E85" s="28" t="s">
        <v>207</v>
      </c>
      <c r="F85" s="28"/>
      <c r="G85" s="29">
        <f aca="true" t="shared" si="28" ref="G85:L85">SUM(G86:G108)</f>
        <v>31808276</v>
      </c>
      <c r="H85" s="29">
        <f t="shared" si="28"/>
        <v>0</v>
      </c>
      <c r="I85" s="29">
        <f t="shared" si="28"/>
        <v>31808276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220</v>
      </c>
      <c r="B86" s="3" t="s">
        <v>100</v>
      </c>
      <c r="C86" s="3" t="s">
        <v>75</v>
      </c>
      <c r="D86" s="3" t="s">
        <v>74</v>
      </c>
      <c r="E86" s="3" t="s">
        <v>122</v>
      </c>
      <c r="F86" s="3" t="s">
        <v>77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221</v>
      </c>
      <c r="B87" s="3" t="s">
        <v>100</v>
      </c>
      <c r="C87" s="3" t="s">
        <v>75</v>
      </c>
      <c r="D87" s="3" t="s">
        <v>74</v>
      </c>
      <c r="E87" s="3" t="s">
        <v>123</v>
      </c>
      <c r="F87" s="3" t="s">
        <v>77</v>
      </c>
      <c r="G87" s="6">
        <f>1472400+2071700+4275400+3209400+2872900+10974209</f>
        <v>24876009</v>
      </c>
      <c r="H87" s="6">
        <v>0</v>
      </c>
      <c r="I87" s="6">
        <f t="shared" si="29"/>
        <v>24876009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25</v>
      </c>
      <c r="B88" s="3" t="s">
        <v>100</v>
      </c>
      <c r="C88" s="3" t="s">
        <v>75</v>
      </c>
      <c r="D88" s="3" t="s">
        <v>74</v>
      </c>
      <c r="E88" s="3" t="s">
        <v>123</v>
      </c>
      <c r="F88" s="3" t="s">
        <v>78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61</v>
      </c>
      <c r="B89" s="3" t="s">
        <v>100</v>
      </c>
      <c r="C89" s="3" t="s">
        <v>75</v>
      </c>
      <c r="D89" s="3" t="s">
        <v>74</v>
      </c>
      <c r="E89" s="3" t="s">
        <v>123</v>
      </c>
      <c r="F89" s="3" t="s">
        <v>79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222</v>
      </c>
      <c r="B90" s="3" t="s">
        <v>100</v>
      </c>
      <c r="C90" s="3" t="s">
        <v>75</v>
      </c>
      <c r="D90" s="3" t="s">
        <v>74</v>
      </c>
      <c r="E90" s="3" t="s">
        <v>125</v>
      </c>
      <c r="F90" s="3" t="s">
        <v>77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26</v>
      </c>
      <c r="B91" s="3" t="s">
        <v>100</v>
      </c>
      <c r="C91" s="3" t="s">
        <v>75</v>
      </c>
      <c r="D91" s="3" t="s">
        <v>74</v>
      </c>
      <c r="E91" s="3" t="s">
        <v>125</v>
      </c>
      <c r="F91" s="3" t="s">
        <v>78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62</v>
      </c>
      <c r="B92" s="3" t="s">
        <v>100</v>
      </c>
      <c r="C92" s="3" t="s">
        <v>75</v>
      </c>
      <c r="D92" s="3" t="s">
        <v>74</v>
      </c>
      <c r="E92" s="3" t="s">
        <v>125</v>
      </c>
      <c r="F92" s="3" t="s">
        <v>79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250</v>
      </c>
      <c r="B93" s="3" t="s">
        <v>100</v>
      </c>
      <c r="C93" s="3" t="s">
        <v>75</v>
      </c>
      <c r="D93" s="3" t="s">
        <v>74</v>
      </c>
      <c r="E93" s="3" t="s">
        <v>126</v>
      </c>
      <c r="F93" s="3" t="s">
        <v>77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251</v>
      </c>
      <c r="B94" s="3" t="s">
        <v>100</v>
      </c>
      <c r="C94" s="3" t="s">
        <v>75</v>
      </c>
      <c r="D94" s="3" t="s">
        <v>74</v>
      </c>
      <c r="E94" s="3" t="s">
        <v>127</v>
      </c>
      <c r="F94" s="3" t="s">
        <v>77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252</v>
      </c>
      <c r="B95" s="3" t="s">
        <v>100</v>
      </c>
      <c r="C95" s="3" t="s">
        <v>75</v>
      </c>
      <c r="D95" s="3" t="s">
        <v>74</v>
      </c>
      <c r="E95" s="3" t="s">
        <v>128</v>
      </c>
      <c r="F95" s="3" t="s">
        <v>77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253</v>
      </c>
      <c r="B96" s="3" t="s">
        <v>100</v>
      </c>
      <c r="C96" s="3" t="s">
        <v>75</v>
      </c>
      <c r="D96" s="3" t="s">
        <v>74</v>
      </c>
      <c r="E96" s="3" t="s">
        <v>129</v>
      </c>
      <c r="F96" s="3" t="s">
        <v>77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254</v>
      </c>
      <c r="B97" s="3" t="s">
        <v>100</v>
      </c>
      <c r="C97" s="3" t="s">
        <v>75</v>
      </c>
      <c r="D97" s="3" t="s">
        <v>74</v>
      </c>
      <c r="E97" s="3" t="s">
        <v>69</v>
      </c>
      <c r="F97" s="3" t="s">
        <v>77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255</v>
      </c>
      <c r="B98" s="3" t="s">
        <v>100</v>
      </c>
      <c r="C98" s="3" t="s">
        <v>75</v>
      </c>
      <c r="D98" s="3" t="s">
        <v>74</v>
      </c>
      <c r="E98" s="3" t="s">
        <v>130</v>
      </c>
      <c r="F98" s="3" t="s">
        <v>77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256</v>
      </c>
      <c r="B99" s="3" t="s">
        <v>100</v>
      </c>
      <c r="C99" s="3" t="s">
        <v>75</v>
      </c>
      <c r="D99" s="3" t="s">
        <v>74</v>
      </c>
      <c r="E99" s="3" t="s">
        <v>131</v>
      </c>
      <c r="F99" s="3" t="s">
        <v>77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257</v>
      </c>
      <c r="B100" s="3" t="s">
        <v>100</v>
      </c>
      <c r="C100" s="3" t="s">
        <v>75</v>
      </c>
      <c r="D100" s="3" t="s">
        <v>74</v>
      </c>
      <c r="E100" s="3" t="s">
        <v>132</v>
      </c>
      <c r="F100" s="3" t="s">
        <v>77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258</v>
      </c>
      <c r="B101" s="3" t="s">
        <v>100</v>
      </c>
      <c r="C101" s="3" t="s">
        <v>75</v>
      </c>
      <c r="D101" s="3" t="s">
        <v>74</v>
      </c>
      <c r="E101" s="3" t="s">
        <v>133</v>
      </c>
      <c r="F101" s="3" t="s">
        <v>77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259</v>
      </c>
      <c r="B102" s="3" t="s">
        <v>100</v>
      </c>
      <c r="C102" s="3" t="s">
        <v>75</v>
      </c>
      <c r="D102" s="3" t="s">
        <v>74</v>
      </c>
      <c r="E102" s="3" t="s">
        <v>134</v>
      </c>
      <c r="F102" s="3" t="s">
        <v>77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260</v>
      </c>
      <c r="B103" s="3" t="s">
        <v>100</v>
      </c>
      <c r="C103" s="3" t="s">
        <v>75</v>
      </c>
      <c r="D103" s="3" t="s">
        <v>74</v>
      </c>
      <c r="E103" s="3" t="s">
        <v>135</v>
      </c>
      <c r="F103" s="3" t="s">
        <v>77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261</v>
      </c>
      <c r="B104" s="3" t="s">
        <v>100</v>
      </c>
      <c r="C104" s="3" t="s">
        <v>75</v>
      </c>
      <c r="D104" s="3" t="s">
        <v>74</v>
      </c>
      <c r="E104" s="3" t="s">
        <v>228</v>
      </c>
      <c r="F104" s="3" t="s">
        <v>77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262</v>
      </c>
      <c r="B105" s="3" t="s">
        <v>100</v>
      </c>
      <c r="C105" s="3" t="s">
        <v>75</v>
      </c>
      <c r="D105" s="3" t="s">
        <v>74</v>
      </c>
      <c r="E105" s="3" t="s">
        <v>136</v>
      </c>
      <c r="F105" s="3" t="s">
        <v>77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263</v>
      </c>
      <c r="B106" s="3" t="s">
        <v>100</v>
      </c>
      <c r="C106" s="3" t="s">
        <v>75</v>
      </c>
      <c r="D106" s="3" t="s">
        <v>74</v>
      </c>
      <c r="E106" s="3" t="s">
        <v>137</v>
      </c>
      <c r="F106" s="3" t="s">
        <v>77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264</v>
      </c>
      <c r="B107" s="3" t="s">
        <v>100</v>
      </c>
      <c r="C107" s="3" t="s">
        <v>75</v>
      </c>
      <c r="D107" s="3" t="s">
        <v>74</v>
      </c>
      <c r="E107" s="3" t="s">
        <v>138</v>
      </c>
      <c r="F107" s="3" t="s">
        <v>77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265</v>
      </c>
      <c r="B108" s="3" t="s">
        <v>100</v>
      </c>
      <c r="C108" s="3" t="s">
        <v>75</v>
      </c>
      <c r="D108" s="3" t="s">
        <v>74</v>
      </c>
      <c r="E108" s="3" t="s">
        <v>139</v>
      </c>
      <c r="F108" s="3" t="s">
        <v>77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191</v>
      </c>
      <c r="B109" s="28" t="s">
        <v>100</v>
      </c>
      <c r="C109" s="28" t="s">
        <v>75</v>
      </c>
      <c r="D109" s="28" t="s">
        <v>85</v>
      </c>
      <c r="E109" s="28" t="s">
        <v>207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40</v>
      </c>
      <c r="B110" s="3" t="s">
        <v>100</v>
      </c>
      <c r="C110" s="3" t="s">
        <v>75</v>
      </c>
      <c r="D110" s="3" t="s">
        <v>85</v>
      </c>
      <c r="E110" s="3" t="s">
        <v>140</v>
      </c>
      <c r="F110" s="3" t="s">
        <v>91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192</v>
      </c>
      <c r="B111" s="28" t="s">
        <v>100</v>
      </c>
      <c r="C111" s="28" t="s">
        <v>75</v>
      </c>
      <c r="D111" s="28" t="s">
        <v>88</v>
      </c>
      <c r="E111" s="28" t="s">
        <v>207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63</v>
      </c>
      <c r="B112" s="3" t="s">
        <v>100</v>
      </c>
      <c r="C112" s="3" t="s">
        <v>75</v>
      </c>
      <c r="D112" s="3" t="s">
        <v>88</v>
      </c>
      <c r="E112" s="3" t="s">
        <v>141</v>
      </c>
      <c r="F112" s="3" t="s">
        <v>79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53</v>
      </c>
      <c r="B113" s="3" t="s">
        <v>100</v>
      </c>
      <c r="C113" s="3" t="s">
        <v>75</v>
      </c>
      <c r="D113" s="3" t="s">
        <v>88</v>
      </c>
      <c r="E113" s="3" t="s">
        <v>142</v>
      </c>
      <c r="F113" s="3" t="s">
        <v>143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193</v>
      </c>
      <c r="B114" s="19" t="s">
        <v>92</v>
      </c>
      <c r="C114" s="19" t="s">
        <v>75</v>
      </c>
      <c r="D114" s="19" t="s">
        <v>164</v>
      </c>
      <c r="E114" s="19" t="s">
        <v>207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194</v>
      </c>
      <c r="B115" s="28" t="s">
        <v>92</v>
      </c>
      <c r="C115" s="28" t="s">
        <v>75</v>
      </c>
      <c r="D115" s="28" t="s">
        <v>74</v>
      </c>
      <c r="E115" s="28" t="s">
        <v>207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266</v>
      </c>
      <c r="B116" s="3" t="s">
        <v>92</v>
      </c>
      <c r="C116" s="3" t="s">
        <v>75</v>
      </c>
      <c r="D116" s="3" t="s">
        <v>74</v>
      </c>
      <c r="E116" s="3" t="s">
        <v>144</v>
      </c>
      <c r="F116" s="3" t="s">
        <v>77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27</v>
      </c>
      <c r="B117" s="3" t="s">
        <v>92</v>
      </c>
      <c r="C117" s="3" t="s">
        <v>75</v>
      </c>
      <c r="D117" s="3" t="s">
        <v>74</v>
      </c>
      <c r="E117" s="3" t="s">
        <v>144</v>
      </c>
      <c r="F117" s="3" t="s">
        <v>78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64</v>
      </c>
      <c r="B118" s="3" t="s">
        <v>92</v>
      </c>
      <c r="C118" s="3" t="s">
        <v>75</v>
      </c>
      <c r="D118" s="3" t="s">
        <v>74</v>
      </c>
      <c r="E118" s="3" t="s">
        <v>144</v>
      </c>
      <c r="F118" s="3" t="s">
        <v>79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267</v>
      </c>
      <c r="B119" s="3" t="s">
        <v>92</v>
      </c>
      <c r="C119" s="3" t="s">
        <v>75</v>
      </c>
      <c r="D119" s="3" t="s">
        <v>74</v>
      </c>
      <c r="E119" s="3" t="s">
        <v>145</v>
      </c>
      <c r="F119" s="3" t="s">
        <v>77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28</v>
      </c>
      <c r="B120" s="3" t="s">
        <v>92</v>
      </c>
      <c r="C120" s="3" t="s">
        <v>75</v>
      </c>
      <c r="D120" s="3" t="s">
        <v>74</v>
      </c>
      <c r="E120" s="3" t="s">
        <v>145</v>
      </c>
      <c r="F120" s="3" t="s">
        <v>78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195</v>
      </c>
      <c r="B121" s="19" t="s">
        <v>89</v>
      </c>
      <c r="C121" s="19" t="s">
        <v>75</v>
      </c>
      <c r="D121" s="19" t="s">
        <v>164</v>
      </c>
      <c r="E121" s="19" t="s">
        <v>207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196</v>
      </c>
      <c r="B122" s="28" t="s">
        <v>89</v>
      </c>
      <c r="C122" s="28" t="s">
        <v>75</v>
      </c>
      <c r="D122" s="28" t="s">
        <v>74</v>
      </c>
      <c r="E122" s="28" t="s">
        <v>207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29</v>
      </c>
      <c r="B123" s="3" t="s">
        <v>89</v>
      </c>
      <c r="C123" s="3" t="s">
        <v>75</v>
      </c>
      <c r="D123" s="3" t="s">
        <v>74</v>
      </c>
      <c r="E123" s="3" t="s">
        <v>146</v>
      </c>
      <c r="F123" s="3" t="s">
        <v>78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0</v>
      </c>
      <c r="B124" s="3" t="s">
        <v>89</v>
      </c>
      <c r="C124" s="3" t="s">
        <v>75</v>
      </c>
      <c r="D124" s="3" t="s">
        <v>74</v>
      </c>
      <c r="E124" s="3" t="s">
        <v>147</v>
      </c>
      <c r="F124" s="3" t="s">
        <v>77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30</v>
      </c>
      <c r="B125" s="3" t="s">
        <v>89</v>
      </c>
      <c r="C125" s="3" t="s">
        <v>75</v>
      </c>
      <c r="D125" s="3" t="s">
        <v>74</v>
      </c>
      <c r="E125" s="3" t="s">
        <v>147</v>
      </c>
      <c r="F125" s="3" t="s">
        <v>78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31</v>
      </c>
      <c r="B126" s="3" t="s">
        <v>89</v>
      </c>
      <c r="C126" s="3" t="s">
        <v>75</v>
      </c>
      <c r="D126" s="3" t="s">
        <v>74</v>
      </c>
      <c r="E126" s="3" t="s">
        <v>148</v>
      </c>
      <c r="F126" s="3" t="s">
        <v>78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197</v>
      </c>
      <c r="B127" s="19" t="s">
        <v>119</v>
      </c>
      <c r="C127" s="19" t="s">
        <v>75</v>
      </c>
      <c r="D127" s="19" t="s">
        <v>164</v>
      </c>
      <c r="E127" s="19" t="s">
        <v>207</v>
      </c>
      <c r="F127" s="19"/>
      <c r="G127" s="22">
        <f aca="true" t="shared" si="37" ref="G127:L127">G128+G133+G136+G138</f>
        <v>16456249.49</v>
      </c>
      <c r="H127" s="22">
        <f t="shared" si="37"/>
        <v>0</v>
      </c>
      <c r="I127" s="22">
        <f t="shared" si="37"/>
        <v>16456249.489999998</v>
      </c>
      <c r="J127" s="22">
        <f t="shared" si="37"/>
        <v>16783619.490000002</v>
      </c>
      <c r="K127" s="22">
        <f t="shared" si="37"/>
        <v>-6123759.489999999</v>
      </c>
      <c r="L127" s="22">
        <f t="shared" si="37"/>
        <v>10659860</v>
      </c>
    </row>
    <row r="128" spans="1:12" s="9" customFormat="1" ht="47.25">
      <c r="A128" s="27" t="s">
        <v>198</v>
      </c>
      <c r="B128" s="28" t="s">
        <v>119</v>
      </c>
      <c r="C128" s="28" t="s">
        <v>75</v>
      </c>
      <c r="D128" s="28" t="s">
        <v>74</v>
      </c>
      <c r="E128" s="28" t="s">
        <v>207</v>
      </c>
      <c r="F128" s="28"/>
      <c r="G128" s="29">
        <f aca="true" t="shared" si="38" ref="G128:L128">SUM(G129:G132)</f>
        <v>10213624.49</v>
      </c>
      <c r="H128" s="29">
        <f t="shared" si="38"/>
        <v>-8719429.629999999</v>
      </c>
      <c r="I128" s="29">
        <f t="shared" si="38"/>
        <v>1494194.8599999999</v>
      </c>
      <c r="J128" s="29">
        <f t="shared" si="38"/>
        <v>10428572.49</v>
      </c>
      <c r="K128" s="29">
        <f t="shared" si="38"/>
        <v>-8868903.629999999</v>
      </c>
      <c r="L128" s="29">
        <f t="shared" si="38"/>
        <v>1559668.8599999999</v>
      </c>
    </row>
    <row r="129" spans="1:12" ht="94.5">
      <c r="A129" s="15" t="s">
        <v>13</v>
      </c>
      <c r="B129" s="3" t="s">
        <v>119</v>
      </c>
      <c r="C129" s="3" t="s">
        <v>75</v>
      </c>
      <c r="D129" s="3" t="s">
        <v>74</v>
      </c>
      <c r="E129" s="3" t="s">
        <v>149</v>
      </c>
      <c r="F129" s="3" t="s">
        <v>78</v>
      </c>
      <c r="G129" s="6">
        <v>6185616.49</v>
      </c>
      <c r="H129" s="6">
        <v>-6185616.49</v>
      </c>
      <c r="I129" s="6">
        <f>G129+H129</f>
        <v>0</v>
      </c>
      <c r="J129" s="6">
        <v>6185616.49</v>
      </c>
      <c r="K129" s="6">
        <v>-6185616.49</v>
      </c>
      <c r="L129" s="6">
        <f>J129+K129</f>
        <v>0</v>
      </c>
    </row>
    <row r="130" spans="1:12" ht="68.25" customHeight="1">
      <c r="A130" s="15" t="s">
        <v>32</v>
      </c>
      <c r="B130" s="3" t="s">
        <v>119</v>
      </c>
      <c r="C130" s="3" t="s">
        <v>75</v>
      </c>
      <c r="D130" s="3" t="s">
        <v>74</v>
      </c>
      <c r="E130" s="3" t="s">
        <v>150</v>
      </c>
      <c r="F130" s="3" t="s">
        <v>78</v>
      </c>
      <c r="G130" s="6">
        <v>266258</v>
      </c>
      <c r="H130" s="6">
        <f>-260446.14+1188383</f>
        <v>927936.86</v>
      </c>
      <c r="I130" s="6">
        <f>G130+H130</f>
        <v>1194194.8599999999</v>
      </c>
      <c r="J130" s="6">
        <v>406258</v>
      </c>
      <c r="K130" s="6">
        <f>-260446.14+1113857</f>
        <v>853410.86</v>
      </c>
      <c r="L130" s="6">
        <f>J130+K130</f>
        <v>1259668.8599999999</v>
      </c>
    </row>
    <row r="131" spans="1:12" ht="94.5">
      <c r="A131" s="15" t="s">
        <v>33</v>
      </c>
      <c r="B131" s="3" t="s">
        <v>119</v>
      </c>
      <c r="C131" s="3" t="s">
        <v>75</v>
      </c>
      <c r="D131" s="3" t="s">
        <v>74</v>
      </c>
      <c r="E131" s="3" t="s">
        <v>151</v>
      </c>
      <c r="F131" s="3" t="s">
        <v>78</v>
      </c>
      <c r="G131" s="6">
        <v>300000</v>
      </c>
      <c r="H131" s="6">
        <v>0</v>
      </c>
      <c r="I131" s="6">
        <f>G131+H131</f>
        <v>300000</v>
      </c>
      <c r="J131" s="6">
        <v>300000</v>
      </c>
      <c r="K131" s="6">
        <v>0</v>
      </c>
      <c r="L131" s="6">
        <f>J131+K131</f>
        <v>300000</v>
      </c>
    </row>
    <row r="132" spans="1:12" ht="220.5">
      <c r="A132" s="15" t="s">
        <v>42</v>
      </c>
      <c r="B132" s="3" t="s">
        <v>119</v>
      </c>
      <c r="C132" s="3" t="s">
        <v>75</v>
      </c>
      <c r="D132" s="3" t="s">
        <v>74</v>
      </c>
      <c r="E132" s="3" t="s">
        <v>152</v>
      </c>
      <c r="F132" s="3" t="s">
        <v>153</v>
      </c>
      <c r="G132" s="6">
        <v>3461750</v>
      </c>
      <c r="H132" s="6">
        <v>-3461750</v>
      </c>
      <c r="I132" s="6">
        <f>G132+H132</f>
        <v>0</v>
      </c>
      <c r="J132" s="6">
        <v>3536698</v>
      </c>
      <c r="K132" s="6">
        <v>-3536698</v>
      </c>
      <c r="L132" s="6">
        <f>J132+K132</f>
        <v>0</v>
      </c>
    </row>
    <row r="133" spans="1:12" s="9" customFormat="1" ht="31.5">
      <c r="A133" s="27" t="s">
        <v>199</v>
      </c>
      <c r="B133" s="28" t="s">
        <v>119</v>
      </c>
      <c r="C133" s="28" t="s">
        <v>75</v>
      </c>
      <c r="D133" s="28" t="s">
        <v>82</v>
      </c>
      <c r="E133" s="28" t="s">
        <v>207</v>
      </c>
      <c r="F133" s="28"/>
      <c r="G133" s="29">
        <f aca="true" t="shared" si="39" ref="G133:L133">SUM(G134:G135)</f>
        <v>5192625</v>
      </c>
      <c r="H133" s="29">
        <f t="shared" si="39"/>
        <v>8719429.629999999</v>
      </c>
      <c r="I133" s="29">
        <f t="shared" si="39"/>
        <v>13912054.629999999</v>
      </c>
      <c r="J133" s="29">
        <f t="shared" si="39"/>
        <v>5305047</v>
      </c>
      <c r="K133" s="29">
        <f t="shared" si="39"/>
        <v>2745144.1399999997</v>
      </c>
      <c r="L133" s="29">
        <f t="shared" si="39"/>
        <v>8050191.14</v>
      </c>
    </row>
    <row r="134" spans="1:12" ht="94.5">
      <c r="A134" s="15" t="s">
        <v>13</v>
      </c>
      <c r="B134" s="3" t="s">
        <v>119</v>
      </c>
      <c r="C134" s="3" t="s">
        <v>75</v>
      </c>
      <c r="D134" s="3" t="s">
        <v>82</v>
      </c>
      <c r="E134" s="3" t="s">
        <v>149</v>
      </c>
      <c r="F134" s="3" t="s">
        <v>78</v>
      </c>
      <c r="G134" s="6">
        <v>0</v>
      </c>
      <c r="H134" s="6">
        <f>260446.14+6185616.49</f>
        <v>6446062.63</v>
      </c>
      <c r="I134" s="6">
        <f>G134+H134</f>
        <v>6446062.63</v>
      </c>
      <c r="J134" s="6">
        <v>0</v>
      </c>
      <c r="K134" s="6">
        <f>260446.14+6185616.49-6123759.49</f>
        <v>322303.13999999966</v>
      </c>
      <c r="L134" s="6">
        <f>J134+K134</f>
        <v>322303.13999999966</v>
      </c>
    </row>
    <row r="135" spans="1:12" ht="220.5">
      <c r="A135" s="15" t="s">
        <v>42</v>
      </c>
      <c r="B135" s="3" t="s">
        <v>119</v>
      </c>
      <c r="C135" s="3" t="s">
        <v>75</v>
      </c>
      <c r="D135" s="3" t="s">
        <v>82</v>
      </c>
      <c r="E135" s="3" t="s">
        <v>152</v>
      </c>
      <c r="F135" s="3" t="s">
        <v>153</v>
      </c>
      <c r="G135" s="6">
        <v>5192625</v>
      </c>
      <c r="H135" s="6">
        <f>3461750-1188383</f>
        <v>2273367</v>
      </c>
      <c r="I135" s="6">
        <f>G135+H135</f>
        <v>7465992</v>
      </c>
      <c r="J135" s="6">
        <v>5305047</v>
      </c>
      <c r="K135" s="6">
        <f>3536698-1113857</f>
        <v>2422841</v>
      </c>
      <c r="L135" s="6">
        <f>J135+K135</f>
        <v>7727888</v>
      </c>
    </row>
    <row r="136" spans="1:12" s="9" customFormat="1" ht="31.5">
      <c r="A136" s="27" t="s">
        <v>200</v>
      </c>
      <c r="B136" s="28" t="s">
        <v>119</v>
      </c>
      <c r="C136" s="28" t="s">
        <v>75</v>
      </c>
      <c r="D136" s="28" t="s">
        <v>85</v>
      </c>
      <c r="E136" s="28" t="s">
        <v>207</v>
      </c>
      <c r="F136" s="28"/>
      <c r="G136" s="29">
        <f aca="true" t="shared" si="40" ref="G136:L136">SUM(G137)</f>
        <v>50000</v>
      </c>
      <c r="H136" s="29">
        <f t="shared" si="40"/>
        <v>0</v>
      </c>
      <c r="I136" s="29">
        <f t="shared" si="40"/>
        <v>50000</v>
      </c>
      <c r="J136" s="29">
        <f t="shared" si="40"/>
        <v>50000</v>
      </c>
      <c r="K136" s="29">
        <f t="shared" si="40"/>
        <v>0</v>
      </c>
      <c r="L136" s="29">
        <f t="shared" si="40"/>
        <v>50000</v>
      </c>
    </row>
    <row r="137" spans="1:12" ht="63">
      <c r="A137" s="15" t="s">
        <v>34</v>
      </c>
      <c r="B137" s="3" t="s">
        <v>119</v>
      </c>
      <c r="C137" s="3" t="s">
        <v>75</v>
      </c>
      <c r="D137" s="3" t="s">
        <v>85</v>
      </c>
      <c r="E137" s="3" t="s">
        <v>154</v>
      </c>
      <c r="F137" s="3" t="s">
        <v>78</v>
      </c>
      <c r="G137" s="6">
        <v>50000</v>
      </c>
      <c r="H137" s="6">
        <v>0</v>
      </c>
      <c r="I137" s="6">
        <f>G137+H137</f>
        <v>50000</v>
      </c>
      <c r="J137" s="6">
        <v>50000</v>
      </c>
      <c r="K137" s="6">
        <v>0</v>
      </c>
      <c r="L137" s="6">
        <f>J137+K137</f>
        <v>50000</v>
      </c>
    </row>
    <row r="138" spans="1:12" s="9" customFormat="1" ht="63">
      <c r="A138" s="27" t="s">
        <v>201</v>
      </c>
      <c r="B138" s="28" t="s">
        <v>119</v>
      </c>
      <c r="C138" s="28" t="s">
        <v>75</v>
      </c>
      <c r="D138" s="28" t="s">
        <v>88</v>
      </c>
      <c r="E138" s="28" t="s">
        <v>207</v>
      </c>
      <c r="F138" s="28"/>
      <c r="G138" s="29">
        <f aca="true" t="shared" si="41" ref="G138:L138">G139</f>
        <v>1000000</v>
      </c>
      <c r="H138" s="29">
        <f t="shared" si="41"/>
        <v>0</v>
      </c>
      <c r="I138" s="29">
        <f t="shared" si="41"/>
        <v>1000000</v>
      </c>
      <c r="J138" s="29">
        <f t="shared" si="41"/>
        <v>1000000</v>
      </c>
      <c r="K138" s="29">
        <f t="shared" si="41"/>
        <v>0</v>
      </c>
      <c r="L138" s="29">
        <f t="shared" si="41"/>
        <v>1000000</v>
      </c>
    </row>
    <row r="139" spans="1:12" ht="78.75">
      <c r="A139" s="15" t="s">
        <v>65</v>
      </c>
      <c r="B139" s="3" t="s">
        <v>119</v>
      </c>
      <c r="C139" s="3" t="s">
        <v>75</v>
      </c>
      <c r="D139" s="3" t="s">
        <v>88</v>
      </c>
      <c r="E139" s="3" t="s">
        <v>155</v>
      </c>
      <c r="F139" s="3" t="s">
        <v>79</v>
      </c>
      <c r="G139" s="6">
        <v>1000000</v>
      </c>
      <c r="H139" s="6">
        <v>0</v>
      </c>
      <c r="I139" s="6">
        <f>G139+H139</f>
        <v>1000000</v>
      </c>
      <c r="J139" s="6">
        <v>1000000</v>
      </c>
      <c r="K139" s="6">
        <v>0</v>
      </c>
      <c r="L139" s="6">
        <f>J139+K139</f>
        <v>1000000</v>
      </c>
    </row>
    <row r="140" spans="1:12" s="10" customFormat="1" ht="40.5" customHeight="1">
      <c r="A140" s="17" t="s">
        <v>202</v>
      </c>
      <c r="B140" s="19" t="s">
        <v>124</v>
      </c>
      <c r="C140" s="19" t="s">
        <v>75</v>
      </c>
      <c r="D140" s="19" t="s">
        <v>164</v>
      </c>
      <c r="E140" s="19" t="s">
        <v>207</v>
      </c>
      <c r="F140" s="19"/>
      <c r="G140" s="22">
        <f aca="true" t="shared" si="42" ref="G140:L140">G141</f>
        <v>726112</v>
      </c>
      <c r="H140" s="22">
        <f t="shared" si="42"/>
        <v>0</v>
      </c>
      <c r="I140" s="22">
        <f t="shared" si="42"/>
        <v>726112</v>
      </c>
      <c r="J140" s="22">
        <f t="shared" si="42"/>
        <v>726112</v>
      </c>
      <c r="K140" s="22">
        <f t="shared" si="42"/>
        <v>0</v>
      </c>
      <c r="L140" s="22">
        <f t="shared" si="42"/>
        <v>726112</v>
      </c>
    </row>
    <row r="141" spans="1:12" s="9" customFormat="1" ht="31.5">
      <c r="A141" s="27" t="s">
        <v>203</v>
      </c>
      <c r="B141" s="28" t="s">
        <v>124</v>
      </c>
      <c r="C141" s="28" t="s">
        <v>75</v>
      </c>
      <c r="D141" s="28" t="s">
        <v>82</v>
      </c>
      <c r="E141" s="28" t="s">
        <v>207</v>
      </c>
      <c r="F141" s="28"/>
      <c r="G141" s="29">
        <f aca="true" t="shared" si="43" ref="G141:L141">SUM(G142:G144)</f>
        <v>726112</v>
      </c>
      <c r="H141" s="29">
        <f t="shared" si="43"/>
        <v>0</v>
      </c>
      <c r="I141" s="29">
        <f t="shared" si="43"/>
        <v>726112</v>
      </c>
      <c r="J141" s="29">
        <f t="shared" si="43"/>
        <v>726112</v>
      </c>
      <c r="K141" s="29">
        <f t="shared" si="43"/>
        <v>0</v>
      </c>
      <c r="L141" s="29">
        <f t="shared" si="43"/>
        <v>726112</v>
      </c>
    </row>
    <row r="142" spans="1:12" ht="63">
      <c r="A142" s="15" t="s">
        <v>35</v>
      </c>
      <c r="B142" s="3" t="s">
        <v>124</v>
      </c>
      <c r="C142" s="3" t="s">
        <v>75</v>
      </c>
      <c r="D142" s="3" t="s">
        <v>82</v>
      </c>
      <c r="E142" s="3" t="s">
        <v>157</v>
      </c>
      <c r="F142" s="3" t="s">
        <v>78</v>
      </c>
      <c r="G142" s="6">
        <v>671612</v>
      </c>
      <c r="H142" s="6">
        <v>0</v>
      </c>
      <c r="I142" s="6">
        <f>G142+H142</f>
        <v>671612</v>
      </c>
      <c r="J142" s="6">
        <v>671612</v>
      </c>
      <c r="K142" s="6">
        <v>0</v>
      </c>
      <c r="L142" s="6">
        <f>J142+K142</f>
        <v>671612</v>
      </c>
    </row>
    <row r="143" spans="1:12" ht="63.75" customHeight="1">
      <c r="A143" s="15" t="s">
        <v>36</v>
      </c>
      <c r="B143" s="3" t="s">
        <v>124</v>
      </c>
      <c r="C143" s="3" t="s">
        <v>75</v>
      </c>
      <c r="D143" s="3" t="s">
        <v>82</v>
      </c>
      <c r="E143" s="3" t="s">
        <v>158</v>
      </c>
      <c r="F143" s="3" t="s">
        <v>78</v>
      </c>
      <c r="G143" s="6">
        <v>40000</v>
      </c>
      <c r="H143" s="6">
        <v>0</v>
      </c>
      <c r="I143" s="6">
        <f>G143+H143</f>
        <v>40000</v>
      </c>
      <c r="J143" s="6">
        <v>40000</v>
      </c>
      <c r="K143" s="6">
        <v>0</v>
      </c>
      <c r="L143" s="6">
        <f>J143+K143</f>
        <v>40000</v>
      </c>
    </row>
    <row r="144" spans="1:12" ht="98.25" customHeight="1">
      <c r="A144" s="15" t="s">
        <v>37</v>
      </c>
      <c r="B144" s="3" t="s">
        <v>124</v>
      </c>
      <c r="C144" s="3" t="s">
        <v>75</v>
      </c>
      <c r="D144" s="3" t="s">
        <v>82</v>
      </c>
      <c r="E144" s="3" t="s">
        <v>159</v>
      </c>
      <c r="F144" s="3" t="s">
        <v>78</v>
      </c>
      <c r="G144" s="6">
        <v>14500</v>
      </c>
      <c r="H144" s="6">
        <v>0</v>
      </c>
      <c r="I144" s="6">
        <f>G144+H144</f>
        <v>14500</v>
      </c>
      <c r="J144" s="6">
        <v>14500</v>
      </c>
      <c r="K144" s="6">
        <v>0</v>
      </c>
      <c r="L144" s="6">
        <f>J144+K144</f>
        <v>14500</v>
      </c>
    </row>
    <row r="145" spans="1:12" s="10" customFormat="1" ht="56.25" customHeight="1">
      <c r="A145" s="17" t="s">
        <v>229</v>
      </c>
      <c r="B145" s="19" t="s">
        <v>230</v>
      </c>
      <c r="C145" s="19" t="s">
        <v>75</v>
      </c>
      <c r="D145" s="19" t="s">
        <v>164</v>
      </c>
      <c r="E145" s="19" t="s">
        <v>207</v>
      </c>
      <c r="F145" s="19"/>
      <c r="G145" s="22">
        <f aca="true" t="shared" si="44" ref="G145:L145">G146</f>
        <v>4000</v>
      </c>
      <c r="H145" s="22">
        <f t="shared" si="44"/>
        <v>0</v>
      </c>
      <c r="I145" s="22">
        <f t="shared" si="44"/>
        <v>4000</v>
      </c>
      <c r="J145" s="22">
        <f t="shared" si="44"/>
        <v>4000</v>
      </c>
      <c r="K145" s="22">
        <f t="shared" si="44"/>
        <v>0</v>
      </c>
      <c r="L145" s="22">
        <f t="shared" si="44"/>
        <v>4000</v>
      </c>
    </row>
    <row r="146" spans="1:12" s="9" customFormat="1" ht="31.5">
      <c r="A146" s="27" t="s">
        <v>231</v>
      </c>
      <c r="B146" s="28" t="s">
        <v>230</v>
      </c>
      <c r="C146" s="28" t="s">
        <v>75</v>
      </c>
      <c r="D146" s="28" t="s">
        <v>74</v>
      </c>
      <c r="E146" s="28" t="s">
        <v>207</v>
      </c>
      <c r="F146" s="28"/>
      <c r="G146" s="29">
        <f aca="true" t="shared" si="45" ref="G146:L146">SUM(G147)</f>
        <v>4000</v>
      </c>
      <c r="H146" s="29">
        <f t="shared" si="45"/>
        <v>0</v>
      </c>
      <c r="I146" s="29">
        <f t="shared" si="45"/>
        <v>4000</v>
      </c>
      <c r="J146" s="29">
        <f t="shared" si="45"/>
        <v>4000</v>
      </c>
      <c r="K146" s="29">
        <f t="shared" si="45"/>
        <v>0</v>
      </c>
      <c r="L146" s="29">
        <f t="shared" si="45"/>
        <v>4000</v>
      </c>
    </row>
    <row r="147" spans="1:12" ht="54" customHeight="1">
      <c r="A147" s="15" t="s">
        <v>233</v>
      </c>
      <c r="B147" s="3" t="s">
        <v>230</v>
      </c>
      <c r="C147" s="3" t="s">
        <v>75</v>
      </c>
      <c r="D147" s="3" t="s">
        <v>74</v>
      </c>
      <c r="E147" s="3" t="s">
        <v>232</v>
      </c>
      <c r="F147" s="3" t="s">
        <v>91</v>
      </c>
      <c r="G147" s="6">
        <v>4000</v>
      </c>
      <c r="H147" s="6">
        <v>0</v>
      </c>
      <c r="I147" s="6">
        <f>G147+H147</f>
        <v>4000</v>
      </c>
      <c r="J147" s="6">
        <v>4000</v>
      </c>
      <c r="K147" s="6">
        <v>0</v>
      </c>
      <c r="L147" s="6">
        <f>J147+K147</f>
        <v>4000</v>
      </c>
    </row>
    <row r="148" spans="1:12" s="10" customFormat="1" ht="78.75" customHeight="1">
      <c r="A148" s="17" t="s">
        <v>234</v>
      </c>
      <c r="B148" s="19" t="s">
        <v>235</v>
      </c>
      <c r="C148" s="19" t="s">
        <v>75</v>
      </c>
      <c r="D148" s="19" t="s">
        <v>164</v>
      </c>
      <c r="E148" s="19" t="s">
        <v>207</v>
      </c>
      <c r="F148" s="19"/>
      <c r="G148" s="22">
        <f aca="true" t="shared" si="46" ref="G148:L149">G149</f>
        <v>92000</v>
      </c>
      <c r="H148" s="22">
        <f t="shared" si="46"/>
        <v>0</v>
      </c>
      <c r="I148" s="22">
        <f t="shared" si="46"/>
        <v>92000</v>
      </c>
      <c r="J148" s="22">
        <f t="shared" si="46"/>
        <v>92000</v>
      </c>
      <c r="K148" s="22">
        <f t="shared" si="46"/>
        <v>0</v>
      </c>
      <c r="L148" s="22">
        <f t="shared" si="46"/>
        <v>92000</v>
      </c>
    </row>
    <row r="149" spans="1:12" s="9" customFormat="1" ht="47.25">
      <c r="A149" s="27" t="s">
        <v>237</v>
      </c>
      <c r="B149" s="28" t="s">
        <v>235</v>
      </c>
      <c r="C149" s="28" t="s">
        <v>75</v>
      </c>
      <c r="D149" s="28" t="s">
        <v>74</v>
      </c>
      <c r="E149" s="28" t="s">
        <v>207</v>
      </c>
      <c r="F149" s="28"/>
      <c r="G149" s="29">
        <f t="shared" si="46"/>
        <v>92000</v>
      </c>
      <c r="H149" s="29">
        <f t="shared" si="46"/>
        <v>0</v>
      </c>
      <c r="I149" s="29">
        <f t="shared" si="46"/>
        <v>92000</v>
      </c>
      <c r="J149" s="29">
        <f t="shared" si="46"/>
        <v>92000</v>
      </c>
      <c r="K149" s="29">
        <f t="shared" si="46"/>
        <v>0</v>
      </c>
      <c r="L149" s="29">
        <f t="shared" si="46"/>
        <v>92000</v>
      </c>
    </row>
    <row r="150" spans="1:12" ht="100.5" customHeight="1">
      <c r="A150" s="15" t="s">
        <v>238</v>
      </c>
      <c r="B150" s="3" t="s">
        <v>235</v>
      </c>
      <c r="C150" s="3" t="s">
        <v>75</v>
      </c>
      <c r="D150" s="3" t="s">
        <v>74</v>
      </c>
      <c r="E150" s="3" t="s">
        <v>236</v>
      </c>
      <c r="F150" s="3" t="s">
        <v>91</v>
      </c>
      <c r="G150" s="6">
        <v>92000</v>
      </c>
      <c r="H150" s="6">
        <v>0</v>
      </c>
      <c r="I150" s="6">
        <f>G150+H150</f>
        <v>92000</v>
      </c>
      <c r="J150" s="6">
        <v>92000</v>
      </c>
      <c r="K150" s="6">
        <v>0</v>
      </c>
      <c r="L150" s="6">
        <f>J150+K150</f>
        <v>92000</v>
      </c>
    </row>
    <row r="151" spans="1:12" s="10" customFormat="1" ht="111" customHeight="1">
      <c r="A151" s="17" t="s">
        <v>204</v>
      </c>
      <c r="B151" s="19" t="s">
        <v>160</v>
      </c>
      <c r="C151" s="19" t="s">
        <v>75</v>
      </c>
      <c r="D151" s="19" t="s">
        <v>164</v>
      </c>
      <c r="E151" s="19" t="s">
        <v>207</v>
      </c>
      <c r="F151" s="19"/>
      <c r="G151" s="22">
        <f aca="true" t="shared" si="47" ref="G151:L152">G152</f>
        <v>2070149.4</v>
      </c>
      <c r="H151" s="22">
        <f t="shared" si="47"/>
        <v>0</v>
      </c>
      <c r="I151" s="22">
        <f t="shared" si="47"/>
        <v>2070149.4</v>
      </c>
      <c r="J151" s="22">
        <f t="shared" si="47"/>
        <v>2070149.4</v>
      </c>
      <c r="K151" s="22">
        <f t="shared" si="47"/>
        <v>0</v>
      </c>
      <c r="L151" s="22">
        <f t="shared" si="47"/>
        <v>2070149.4</v>
      </c>
    </row>
    <row r="152" spans="1:12" s="9" customFormat="1" ht="63.75" customHeight="1">
      <c r="A152" s="27" t="s">
        <v>205</v>
      </c>
      <c r="B152" s="28" t="s">
        <v>160</v>
      </c>
      <c r="C152" s="28" t="s">
        <v>75</v>
      </c>
      <c r="D152" s="28" t="s">
        <v>74</v>
      </c>
      <c r="E152" s="28" t="s">
        <v>207</v>
      </c>
      <c r="F152" s="28"/>
      <c r="G152" s="29">
        <f t="shared" si="47"/>
        <v>2070149.4</v>
      </c>
      <c r="H152" s="29">
        <f t="shared" si="47"/>
        <v>0</v>
      </c>
      <c r="I152" s="29">
        <f t="shared" si="47"/>
        <v>2070149.4</v>
      </c>
      <c r="J152" s="29">
        <f t="shared" si="47"/>
        <v>2070149.4</v>
      </c>
      <c r="K152" s="29">
        <f t="shared" si="47"/>
        <v>0</v>
      </c>
      <c r="L152" s="29">
        <f t="shared" si="47"/>
        <v>2070149.4</v>
      </c>
    </row>
    <row r="153" spans="1:12" ht="79.5" customHeight="1">
      <c r="A153" s="15" t="s">
        <v>41</v>
      </c>
      <c r="B153" s="3" t="s">
        <v>160</v>
      </c>
      <c r="C153" s="3" t="s">
        <v>75</v>
      </c>
      <c r="D153" s="3" t="s">
        <v>74</v>
      </c>
      <c r="E153" s="3" t="s">
        <v>161</v>
      </c>
      <c r="F153" s="3" t="s">
        <v>156</v>
      </c>
      <c r="G153" s="6">
        <v>2070149.4</v>
      </c>
      <c r="H153" s="6">
        <v>0</v>
      </c>
      <c r="I153" s="6">
        <f>G153+H153</f>
        <v>2070149.4</v>
      </c>
      <c r="J153" s="6">
        <v>2070149.4</v>
      </c>
      <c r="K153" s="6">
        <v>0</v>
      </c>
      <c r="L153" s="6">
        <f>J153+K153</f>
        <v>2070149.4</v>
      </c>
    </row>
    <row r="154" spans="1:12" s="10" customFormat="1" ht="27.75" customHeight="1">
      <c r="A154" s="17" t="s">
        <v>206</v>
      </c>
      <c r="B154" s="19" t="s">
        <v>162</v>
      </c>
      <c r="C154" s="19" t="s">
        <v>163</v>
      </c>
      <c r="D154" s="19" t="s">
        <v>164</v>
      </c>
      <c r="E154" s="19" t="s">
        <v>207</v>
      </c>
      <c r="F154" s="19"/>
      <c r="G154" s="22">
        <f aca="true" t="shared" si="48" ref="G154:L154">SUM(G155:G156)</f>
        <v>491426.32</v>
      </c>
      <c r="H154" s="22">
        <f t="shared" si="48"/>
        <v>0</v>
      </c>
      <c r="I154" s="22">
        <f t="shared" si="48"/>
        <v>491426.32</v>
      </c>
      <c r="J154" s="22">
        <f t="shared" si="48"/>
        <v>469559.62</v>
      </c>
      <c r="K154" s="22">
        <f t="shared" si="48"/>
        <v>0</v>
      </c>
      <c r="L154" s="22">
        <f t="shared" si="48"/>
        <v>469559.62</v>
      </c>
    </row>
    <row r="155" spans="1:12" ht="94.5">
      <c r="A155" s="15" t="s">
        <v>1</v>
      </c>
      <c r="B155" s="3" t="s">
        <v>162</v>
      </c>
      <c r="C155" s="3" t="s">
        <v>163</v>
      </c>
      <c r="D155" s="3" t="s">
        <v>164</v>
      </c>
      <c r="E155" s="3" t="s">
        <v>165</v>
      </c>
      <c r="F155" s="3" t="s">
        <v>77</v>
      </c>
      <c r="G155" s="6">
        <v>467001</v>
      </c>
      <c r="H155" s="6">
        <v>0</v>
      </c>
      <c r="I155" s="6">
        <f>G155+H155</f>
        <v>467001</v>
      </c>
      <c r="J155" s="6">
        <v>467001</v>
      </c>
      <c r="K155" s="6">
        <v>0</v>
      </c>
      <c r="L155" s="6">
        <f>J155+K155</f>
        <v>467001</v>
      </c>
    </row>
    <row r="156" spans="1:12" ht="78.75">
      <c r="A156" s="15" t="s">
        <v>38</v>
      </c>
      <c r="B156" s="3" t="s">
        <v>162</v>
      </c>
      <c r="C156" s="3" t="s">
        <v>163</v>
      </c>
      <c r="D156" s="3" t="s">
        <v>164</v>
      </c>
      <c r="E156" s="3" t="s">
        <v>166</v>
      </c>
      <c r="F156" s="3" t="s">
        <v>78</v>
      </c>
      <c r="G156" s="6">
        <v>24425.32</v>
      </c>
      <c r="H156" s="6">
        <v>0</v>
      </c>
      <c r="I156" s="6">
        <f>G156+H156</f>
        <v>24425.32</v>
      </c>
      <c r="J156" s="6">
        <v>2558.62</v>
      </c>
      <c r="K156" s="6">
        <v>0</v>
      </c>
      <c r="L156" s="6">
        <f>J156+K156</f>
        <v>2558.62</v>
      </c>
    </row>
    <row r="157" spans="1:12" s="13" customFormat="1" ht="18" customHeight="1">
      <c r="A157" s="18" t="s">
        <v>70</v>
      </c>
      <c r="B157" s="12"/>
      <c r="C157" s="12"/>
      <c r="D157" s="12"/>
      <c r="E157" s="12"/>
      <c r="F157" s="12"/>
      <c r="G157" s="21">
        <f aca="true" t="shared" si="49" ref="G157:L157">G7+G45+G76+G84+G114+G121+G127+G140+G151+G154+G145+G148</f>
        <v>168554937.79000002</v>
      </c>
      <c r="H157" s="21">
        <f t="shared" si="49"/>
        <v>0</v>
      </c>
      <c r="I157" s="21">
        <f t="shared" si="49"/>
        <v>168554937.79000002</v>
      </c>
      <c r="J157" s="21">
        <f t="shared" si="49"/>
        <v>175159980.22000003</v>
      </c>
      <c r="K157" s="21">
        <f t="shared" si="49"/>
        <v>-6123759.489999999</v>
      </c>
      <c r="L157" s="21">
        <f t="shared" si="49"/>
        <v>169036220.73000002</v>
      </c>
    </row>
  </sheetData>
  <sheetProtection/>
  <autoFilter ref="A6:IS157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2021-07-23T07:21:41Z</cp:lastPrinted>
  <dcterms:created xsi:type="dcterms:W3CDTF">2013-10-30T08:55:37Z</dcterms:created>
  <dcterms:modified xsi:type="dcterms:W3CDTF">2021-07-23T07:21:43Z</dcterms:modified>
  <cp:category/>
  <cp:version/>
  <cp:contentType/>
  <cp:contentStatus/>
</cp:coreProperties>
</file>